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4df1ea5948721e3/Board Synergy Committee/website/xls/"/>
    </mc:Choice>
  </mc:AlternateContent>
  <xr:revisionPtr revIDLastSave="999" documentId="8_{9A46DFDA-AA65-4A0B-9221-B6FDC7368CCD}" xr6:coauthVersionLast="47" xr6:coauthVersionMax="47" xr10:uidLastSave="{A8F43B5A-2050-4826-9D28-AF71F0306351}"/>
  <bookViews>
    <workbookView xWindow="-120" yWindow="-120" windowWidth="34080" windowHeight="22200" xr2:uid="{9BA20487-1C21-4395-8F33-F96DA6F90F52}"/>
  </bookViews>
  <sheets>
    <sheet name="What-If Analysis" sheetId="4" r:id="rId1"/>
  </sheets>
  <definedNames>
    <definedName name="_xlnm.Print_Area" localSheetId="0">'What-If Analysis'!$B$2:$V$35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4" l="1"/>
  <c r="R4" i="4" s="1"/>
  <c r="Q5" i="4"/>
  <c r="Q6" i="4"/>
  <c r="Q7" i="4"/>
  <c r="Q8" i="4"/>
  <c r="Q9" i="4"/>
  <c r="Q10" i="4"/>
  <c r="Q12" i="4"/>
  <c r="Q13" i="4"/>
  <c r="Q14" i="4"/>
  <c r="Q15" i="4"/>
  <c r="Q16" i="4"/>
  <c r="Q17" i="4"/>
  <c r="Q18" i="4"/>
  <c r="Q19" i="4"/>
  <c r="Q20" i="4"/>
  <c r="Q22" i="4"/>
  <c r="Q23" i="4"/>
  <c r="Q24" i="4"/>
  <c r="Q25" i="4"/>
  <c r="Q26" i="4"/>
  <c r="Q27" i="4"/>
  <c r="Q28" i="4"/>
  <c r="Q29" i="4"/>
  <c r="Q30" i="4"/>
  <c r="Q32" i="4"/>
  <c r="Q33" i="4"/>
  <c r="Q34" i="4"/>
  <c r="Q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4" i="4"/>
  <c r="K8" i="4"/>
  <c r="K9" i="4"/>
  <c r="K10" i="4"/>
  <c r="K11" i="4"/>
  <c r="K12" i="4"/>
  <c r="K13" i="4"/>
  <c r="K14" i="4"/>
  <c r="K16" i="4"/>
  <c r="K17" i="4"/>
  <c r="K18" i="4"/>
  <c r="K19" i="4"/>
  <c r="K20" i="4"/>
  <c r="K21" i="4"/>
  <c r="K22" i="4"/>
  <c r="K24" i="4"/>
  <c r="K25" i="4"/>
  <c r="K26" i="4"/>
  <c r="K27" i="4"/>
  <c r="K28" i="4"/>
  <c r="K29" i="4"/>
  <c r="K30" i="4"/>
  <c r="K31" i="4"/>
  <c r="K33" i="4"/>
  <c r="K34" i="4"/>
  <c r="K4" i="4"/>
  <c r="K5" i="4"/>
  <c r="K6" i="4"/>
  <c r="I5" i="4"/>
  <c r="I6" i="4"/>
  <c r="I7" i="4"/>
  <c r="I8" i="4"/>
  <c r="I9" i="4"/>
  <c r="I10" i="4"/>
  <c r="I12" i="4"/>
  <c r="I13" i="4"/>
  <c r="I14" i="4"/>
  <c r="I15" i="4"/>
  <c r="I16" i="4"/>
  <c r="I17" i="4"/>
  <c r="I18" i="4"/>
  <c r="I19" i="4"/>
  <c r="I20" i="4"/>
  <c r="I22" i="4"/>
  <c r="I23" i="4"/>
  <c r="I24" i="4"/>
  <c r="I25" i="4"/>
  <c r="I26" i="4"/>
  <c r="I27" i="4"/>
  <c r="I28" i="4"/>
  <c r="I29" i="4"/>
  <c r="I30" i="4"/>
  <c r="I32" i="4"/>
  <c r="I33" i="4"/>
  <c r="I34" i="4"/>
  <c r="I4" i="4"/>
  <c r="G25" i="4"/>
  <c r="G26" i="4"/>
  <c r="G27" i="4"/>
  <c r="G28" i="4"/>
  <c r="G29" i="4"/>
  <c r="G30" i="4"/>
  <c r="G31" i="4"/>
  <c r="G32" i="4"/>
  <c r="G33" i="4"/>
  <c r="G34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5" i="4"/>
  <c r="G6" i="4"/>
  <c r="G7" i="4"/>
  <c r="G8" i="4"/>
  <c r="G9" i="4"/>
  <c r="B4" i="4"/>
  <c r="B5" i="4" s="1"/>
  <c r="B6" i="4" s="1"/>
  <c r="B7" i="4" s="1"/>
  <c r="B8" i="4" s="1"/>
  <c r="B9" i="4" s="1"/>
  <c r="B10" i="4" s="1"/>
  <c r="B11" i="4" s="1"/>
  <c r="Q11" i="4" s="1"/>
  <c r="G4" i="4" l="1"/>
  <c r="D4" i="4" s="1"/>
  <c r="E5" i="4"/>
  <c r="R5" i="4" s="1"/>
  <c r="K7" i="4"/>
  <c r="B12" i="4"/>
  <c r="B13" i="4" s="1"/>
  <c r="B14" i="4" s="1"/>
  <c r="B15" i="4" s="1"/>
  <c r="I11" i="4"/>
  <c r="E6" i="4" l="1"/>
  <c r="D5" i="4"/>
  <c r="B16" i="4"/>
  <c r="B17" i="4" s="1"/>
  <c r="B18" i="4" s="1"/>
  <c r="B19" i="4" s="1"/>
  <c r="B20" i="4" s="1"/>
  <c r="B21" i="4" s="1"/>
  <c r="Q21" i="4" s="1"/>
  <c r="K15" i="4"/>
  <c r="D6" i="4" l="1"/>
  <c r="I21" i="4"/>
  <c r="B22" i="4"/>
  <c r="B23" i="4" s="1"/>
  <c r="B24" i="4" s="1"/>
  <c r="B25" i="4" s="1"/>
  <c r="B26" i="4" s="1"/>
  <c r="B27" i="4" s="1"/>
  <c r="B28" i="4" s="1"/>
  <c r="B29" i="4" s="1"/>
  <c r="B30" i="4" s="1"/>
  <c r="B31" i="4" s="1"/>
  <c r="Q31" i="4" s="1"/>
  <c r="E7" i="4"/>
  <c r="R6" i="4"/>
  <c r="D7" i="4" l="1"/>
  <c r="K23" i="4"/>
  <c r="G24" i="4"/>
  <c r="E8" i="4"/>
  <c r="R7" i="4"/>
  <c r="B32" i="4"/>
  <c r="I31" i="4"/>
  <c r="E9" i="4" l="1"/>
  <c r="R8" i="4"/>
  <c r="D8" i="4"/>
  <c r="B33" i="4"/>
  <c r="B34" i="4" s="1"/>
  <c r="K32" i="4"/>
  <c r="D9" i="4" l="1"/>
  <c r="E10" i="4"/>
  <c r="R9" i="4"/>
  <c r="E11" i="4" l="1"/>
  <c r="R10" i="4"/>
  <c r="D10" i="4"/>
  <c r="D11" i="4" l="1"/>
  <c r="E12" i="4"/>
  <c r="R11" i="4"/>
  <c r="E13" i="4" l="1"/>
  <c r="R12" i="4"/>
  <c r="D12" i="4"/>
  <c r="D13" i="4" l="1"/>
  <c r="E14" i="4"/>
  <c r="R13" i="4"/>
  <c r="E15" i="4" l="1"/>
  <c r="R14" i="4"/>
  <c r="D14" i="4"/>
  <c r="D15" i="4" l="1"/>
  <c r="E16" i="4"/>
  <c r="R15" i="4"/>
  <c r="E17" i="4" l="1"/>
  <c r="R16" i="4"/>
  <c r="D16" i="4"/>
  <c r="D17" i="4" l="1"/>
  <c r="E18" i="4"/>
  <c r="R17" i="4"/>
  <c r="E19" i="4" l="1"/>
  <c r="R18" i="4"/>
  <c r="D18" i="4"/>
  <c r="D19" i="4" l="1"/>
  <c r="E20" i="4"/>
  <c r="R19" i="4"/>
  <c r="E21" i="4" l="1"/>
  <c r="R20" i="4"/>
  <c r="D20" i="4"/>
  <c r="D21" i="4" l="1"/>
  <c r="E22" i="4"/>
  <c r="R21" i="4"/>
  <c r="E23" i="4" l="1"/>
  <c r="R22" i="4"/>
  <c r="D22" i="4"/>
  <c r="D23" i="4" l="1"/>
  <c r="E24" i="4"/>
  <c r="R23" i="4"/>
  <c r="E25" i="4" l="1"/>
  <c r="R24" i="4"/>
  <c r="D24" i="4"/>
  <c r="D25" i="4" l="1"/>
  <c r="E26" i="4"/>
  <c r="R25" i="4"/>
  <c r="E27" i="4" l="1"/>
  <c r="R26" i="4"/>
  <c r="D26" i="4"/>
  <c r="D27" i="4" l="1"/>
  <c r="E28" i="4"/>
  <c r="R27" i="4"/>
  <c r="E29" i="4" l="1"/>
  <c r="R28" i="4"/>
  <c r="D28" i="4"/>
  <c r="D29" i="4" l="1"/>
  <c r="E30" i="4"/>
  <c r="R29" i="4"/>
  <c r="E31" i="4" l="1"/>
  <c r="R30" i="4"/>
  <c r="D30" i="4"/>
  <c r="D31" i="4" l="1"/>
  <c r="E32" i="4"/>
  <c r="R31" i="4"/>
  <c r="E33" i="4" l="1"/>
  <c r="R32" i="4"/>
  <c r="D32" i="4"/>
  <c r="D33" i="4" l="1"/>
  <c r="E34" i="4"/>
  <c r="R33" i="4"/>
  <c r="D34" i="4" l="1"/>
  <c r="R34" i="4"/>
</calcChain>
</file>

<file path=xl/sharedStrings.xml><?xml version="1.0" encoding="utf-8"?>
<sst xmlns="http://schemas.openxmlformats.org/spreadsheetml/2006/main" count="210" uniqueCount="26">
  <si>
    <t>Years</t>
  </si>
  <si>
    <t>Reserves</t>
  </si>
  <si>
    <t>Contribution</t>
  </si>
  <si>
    <t>Roofing</t>
  </si>
  <si>
    <t>Concrete</t>
  </si>
  <si>
    <t>Painting</t>
  </si>
  <si>
    <t>Other1</t>
  </si>
  <si>
    <t>Other2</t>
  </si>
  <si>
    <t>Deductible</t>
  </si>
  <si>
    <t>Avg $ Unit</t>
  </si>
  <si>
    <t>y</t>
  </si>
  <si>
    <t>n</t>
  </si>
  <si>
    <t>Curent Year</t>
  </si>
  <si>
    <t>Current Reserves</t>
  </si>
  <si>
    <t>Current Contribution</t>
  </si>
  <si>
    <t>Annual Inflation</t>
  </si>
  <si>
    <t>Current Roof Cost</t>
  </si>
  <si>
    <t>Current Concrete Cost</t>
  </si>
  <si>
    <t>Current Painting Cost</t>
  </si>
  <si>
    <t>Current Other1 Cost</t>
  </si>
  <si>
    <t>Current Other2 Cost</t>
  </si>
  <si>
    <t>Current Deductible Cost</t>
  </si>
  <si>
    <t>Annual Reserve Increase</t>
  </si>
  <si>
    <t>Number Units</t>
  </si>
  <si>
    <t>www.boardsynergyclub.com</t>
  </si>
  <si>
    <t>For Informational Purposes Only!
Not a Substitute for Professional Services!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</si>
</sst>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ptos"/>
      <family val="2"/>
    </font>
    <font>
      <b/>
      <sz val="14"/>
      <color theme="1"/>
      <name val="Aptos"/>
      <family val="2"/>
    </font>
    <font>
      <b/>
      <sz val="18"/>
      <color theme="5" tint="-0.249977111117893"/>
      <name val="Aptos"/>
      <family val="2"/>
    </font>
    <font>
      <b/>
      <sz val="14"/>
      <color theme="5" tint="-0.249977111117893"/>
      <name val="Aptos"/>
      <family val="2"/>
    </font>
    <font>
      <sz val="14"/>
      <color theme="1" tint="0.249977111117893"/>
      <name val="Aptos"/>
      <family val="2"/>
    </font>
    <font>
      <sz val="11"/>
      <color theme="5" tint="0.3999755851924192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1" applyNumberFormat="1" applyFont="1" applyBorder="1"/>
    <xf numFmtId="44" fontId="6" fillId="0" borderId="0" xfId="0" applyNumberFormat="1" applyFont="1" applyAlignment="1">
      <alignment horizontal="right"/>
    </xf>
    <xf numFmtId="0" fontId="0" fillId="3" borderId="0" xfId="0" applyFill="1" applyAlignment="1">
      <alignment horizontal="center"/>
    </xf>
    <xf numFmtId="0" fontId="2" fillId="3" borderId="0" xfId="0" applyFont="1" applyFill="1"/>
    <xf numFmtId="1" fontId="5" fillId="3" borderId="0" xfId="0" applyNumberFormat="1" applyFont="1" applyFill="1"/>
    <xf numFmtId="0" fontId="5" fillId="3" borderId="0" xfId="0" applyFont="1" applyFill="1" applyAlignment="1">
      <alignment horizontal="center"/>
    </xf>
    <xf numFmtId="164" fontId="5" fillId="3" borderId="0" xfId="1" applyNumberFormat="1" applyFont="1" applyFill="1" applyBorder="1"/>
    <xf numFmtId="0" fontId="4" fillId="3" borderId="0" xfId="0" applyFont="1" applyFill="1" applyAlignment="1">
      <alignment vertical="center" wrapText="1"/>
    </xf>
    <xf numFmtId="0" fontId="0" fillId="3" borderId="0" xfId="0" applyFill="1"/>
    <xf numFmtId="0" fontId="3" fillId="4" borderId="0" xfId="0" applyFont="1" applyFill="1" applyAlignment="1">
      <alignment horizontal="left"/>
    </xf>
    <xf numFmtId="1" fontId="2" fillId="4" borderId="0" xfId="2" applyNumberFormat="1" applyFont="1" applyFill="1" applyBorder="1" applyAlignment="1">
      <alignment horizontal="center"/>
    </xf>
    <xf numFmtId="164" fontId="2" fillId="4" borderId="0" xfId="1" applyNumberFormat="1" applyFont="1" applyFill="1" applyBorder="1" applyAlignment="1">
      <alignment horizontal="center"/>
    </xf>
    <xf numFmtId="9" fontId="2" fillId="4" borderId="0" xfId="2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5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5" fillId="3" borderId="0" xfId="1" applyNumberFormat="1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Cash Flow Analysis - 30 Year Reserves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'What-If Analysis'!$C$3</c:f>
              <c:strCache>
                <c:ptCount val="1"/>
                <c:pt idx="0">
                  <c:v>Years</c:v>
                </c:pt>
              </c:strCache>
              <c:extLst xmlns:c15="http://schemas.microsoft.com/office/drawing/2012/chart"/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'What-If Analysis'!$B$4:$B$34</c:f>
              <c:numCache>
                <c:formatCode>0</c:formatCode>
                <c:ptCount val="3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</c:numCache>
              <c:extLst xmlns:c15="http://schemas.microsoft.com/office/drawing/2012/chart"/>
            </c:numRef>
          </c:cat>
          <c:val>
            <c:numRef>
              <c:f>'What-If Analysis'!$C$4:$C$34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8A57-45CD-BA6B-9DE101B56E1A}"/>
            </c:ext>
          </c:extLst>
        </c:ser>
        <c:ser>
          <c:idx val="1"/>
          <c:order val="1"/>
          <c:tx>
            <c:strRef>
              <c:f>'What-If Analysis'!$D$3</c:f>
              <c:strCache>
                <c:ptCount val="1"/>
                <c:pt idx="0">
                  <c:v>Reserves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'What-If Analysis'!$B$4:$B$34</c:f>
              <c:numCache>
                <c:formatCode>0</c:formatCode>
                <c:ptCount val="3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</c:numCache>
            </c:numRef>
          </c:cat>
          <c:val>
            <c:numRef>
              <c:f>'What-If Analysis'!$D$4:$D$34</c:f>
              <c:numCache>
                <c:formatCode>_("$"* #,##0_);_("$"* \(#,##0\);_("$"* "-"??_);_(@_)</c:formatCode>
                <c:ptCount val="31"/>
                <c:pt idx="0">
                  <c:v>80636</c:v>
                </c:pt>
                <c:pt idx="1">
                  <c:v>94286</c:v>
                </c:pt>
                <c:pt idx="2">
                  <c:v>108618.5</c:v>
                </c:pt>
                <c:pt idx="3">
                  <c:v>109776.125</c:v>
                </c:pt>
                <c:pt idx="4">
                  <c:v>125577.70625</c:v>
                </c:pt>
                <c:pt idx="5">
                  <c:v>142169.36656250001</c:v>
                </c:pt>
                <c:pt idx="6">
                  <c:v>159590.60989062503</c:v>
                </c:pt>
                <c:pt idx="7">
                  <c:v>73757.484108593781</c:v>
                </c:pt>
                <c:pt idx="8">
                  <c:v>92964.404877851601</c:v>
                </c:pt>
                <c:pt idx="9">
                  <c:v>113131.67168557231</c:v>
                </c:pt>
                <c:pt idx="10">
                  <c:v>134307.30183367906</c:v>
                </c:pt>
                <c:pt idx="11">
                  <c:v>136017.64119179538</c:v>
                </c:pt>
                <c:pt idx="12">
                  <c:v>159363.77343008306</c:v>
                </c:pt>
                <c:pt idx="13">
                  <c:v>183877.21228028514</c:v>
                </c:pt>
                <c:pt idx="14">
                  <c:v>209616.3230729973</c:v>
                </c:pt>
                <c:pt idx="15">
                  <c:v>236642.38940534508</c:v>
                </c:pt>
                <c:pt idx="16">
                  <c:v>265019.75905431027</c:v>
                </c:pt>
                <c:pt idx="17">
                  <c:v>125206.64166844724</c:v>
                </c:pt>
                <c:pt idx="18">
                  <c:v>156492.69170643133</c:v>
                </c:pt>
                <c:pt idx="19">
                  <c:v>159019.64190180699</c:v>
                </c:pt>
                <c:pt idx="20">
                  <c:v>10434.97041371942</c:v>
                </c:pt>
                <c:pt idx="21">
                  <c:v>46652.484088940779</c:v>
                </c:pt>
                <c:pt idx="22">
                  <c:v>84680.873447923208</c:v>
                </c:pt>
                <c:pt idx="23">
                  <c:v>124610.68227485477</c:v>
                </c:pt>
                <c:pt idx="24">
                  <c:v>166536.98154313292</c:v>
                </c:pt>
                <c:pt idx="25">
                  <c:v>210559.59577482496</c:v>
                </c:pt>
                <c:pt idx="26">
                  <c:v>256783.34071810162</c:v>
                </c:pt>
                <c:pt idx="27">
                  <c:v>29042.505055265698</c:v>
                </c:pt>
                <c:pt idx="28">
                  <c:v>32962.6341937244</c:v>
                </c:pt>
                <c:pt idx="29">
                  <c:v>86472.396933685042</c:v>
                </c:pt>
                <c:pt idx="30">
                  <c:v>142657.64781064371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57-45CD-BA6B-9DE101B56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11365055"/>
        <c:axId val="719163599"/>
        <c:extLst/>
      </c:barChart>
      <c:catAx>
        <c:axId val="71136505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9163599"/>
        <c:crosses val="autoZero"/>
        <c:auto val="1"/>
        <c:lblAlgn val="ctr"/>
        <c:lblOffset val="100"/>
        <c:noMultiLvlLbl val="0"/>
      </c:catAx>
      <c:valAx>
        <c:axId val="719163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13650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1</xdr:row>
      <xdr:rowOff>6350</xdr:rowOff>
    </xdr:from>
    <xdr:to>
      <xdr:col>21</xdr:col>
      <xdr:colOff>9525</xdr:colOff>
      <xdr:row>1</xdr:row>
      <xdr:rowOff>2749550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384981-D27A-2E92-D693-0B669B010D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18</xdr:col>
      <xdr:colOff>200025</xdr:colOff>
      <xdr:row>29</xdr:row>
      <xdr:rowOff>152403</xdr:rowOff>
    </xdr:from>
    <xdr:to>
      <xdr:col>21</xdr:col>
      <xdr:colOff>47625</xdr:colOff>
      <xdr:row>33</xdr:row>
      <xdr:rowOff>228309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81F7232-D264-E4B0-9551-EB9B88ABC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9525003"/>
          <a:ext cx="3200400" cy="10284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6C38A-D51B-4984-8725-9D7184661949}">
  <sheetPr>
    <pageSetUpPr fitToPage="1"/>
  </sheetPr>
  <dimension ref="A1:V39"/>
  <sheetViews>
    <sheetView showGridLines="0" tabSelected="1" zoomScaleNormal="100" workbookViewId="0">
      <selection activeCell="Z15" sqref="Z15"/>
    </sheetView>
  </sheetViews>
  <sheetFormatPr defaultRowHeight="15" x14ac:dyDescent="0.25"/>
  <cols>
    <col min="1" max="1" width="3.5703125" customWidth="1"/>
    <col min="2" max="2" width="7" bestFit="1" customWidth="1"/>
    <col min="3" max="3" width="8.28515625" hidden="1" customWidth="1"/>
    <col min="4" max="4" width="13.85546875" bestFit="1" customWidth="1"/>
    <col min="5" max="5" width="17.140625" bestFit="1" customWidth="1"/>
    <col min="6" max="6" width="4.42578125" bestFit="1" customWidth="1"/>
    <col min="7" max="7" width="13.85546875" bestFit="1" customWidth="1"/>
    <col min="8" max="8" width="4.42578125" bestFit="1" customWidth="1"/>
    <col min="9" max="9" width="13.85546875" bestFit="1" customWidth="1"/>
    <col min="10" max="10" width="4.42578125" bestFit="1" customWidth="1"/>
    <col min="11" max="11" width="12.28515625" bestFit="1" customWidth="1"/>
    <col min="12" max="12" width="4.42578125" bestFit="1" customWidth="1"/>
    <col min="13" max="13" width="9.85546875" bestFit="1" customWidth="1"/>
    <col min="14" max="14" width="4.42578125" bestFit="1" customWidth="1"/>
    <col min="15" max="15" width="12.140625" customWidth="1"/>
    <col min="16" max="16" width="4.42578125" bestFit="1" customWidth="1"/>
    <col min="17" max="17" width="15.140625" bestFit="1" customWidth="1"/>
    <col min="18" max="18" width="15.28515625" bestFit="1" customWidth="1"/>
    <col min="19" max="19" width="3.5703125" customWidth="1"/>
    <col min="20" max="20" width="32.85546875" bestFit="1" customWidth="1"/>
    <col min="21" max="21" width="13.85546875" style="1" bestFit="1" customWidth="1"/>
    <col min="22" max="22" width="3.5703125" customWidth="1"/>
    <col min="25" max="25" width="11.5703125" bestFit="1" customWidth="1"/>
    <col min="27" max="27" width="11.5703125" bestFit="1" customWidth="1"/>
  </cols>
  <sheetData>
    <row r="1" spans="1:22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</row>
    <row r="2" spans="1:22" ht="216.75" customHeight="1" x14ac:dyDescent="0.25">
      <c r="A2" s="17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17"/>
    </row>
    <row r="3" spans="1:22" ht="18.75" customHeight="1" x14ac:dyDescent="0.3">
      <c r="A3" s="17"/>
      <c r="B3" s="7"/>
      <c r="C3" s="2" t="s">
        <v>0</v>
      </c>
      <c r="D3" s="9" t="s">
        <v>1</v>
      </c>
      <c r="E3" s="9" t="s">
        <v>2</v>
      </c>
      <c r="F3" s="18" t="s">
        <v>3</v>
      </c>
      <c r="G3" s="18"/>
      <c r="H3" s="18" t="s">
        <v>4</v>
      </c>
      <c r="I3" s="18"/>
      <c r="J3" s="18" t="s">
        <v>5</v>
      </c>
      <c r="K3" s="18"/>
      <c r="L3" s="18" t="s">
        <v>6</v>
      </c>
      <c r="M3" s="18"/>
      <c r="N3" s="18" t="s">
        <v>7</v>
      </c>
      <c r="O3" s="18"/>
      <c r="P3" s="18" t="s">
        <v>8</v>
      </c>
      <c r="Q3" s="18"/>
      <c r="R3" s="10" t="s">
        <v>9</v>
      </c>
      <c r="S3" s="21"/>
      <c r="T3" s="11"/>
      <c r="U3" s="11"/>
      <c r="V3" s="17"/>
    </row>
    <row r="4" spans="1:22" ht="18.75" customHeight="1" x14ac:dyDescent="0.3">
      <c r="A4" s="17"/>
      <c r="B4" s="8">
        <f>U4</f>
        <v>2023</v>
      </c>
      <c r="C4" s="3">
        <v>0</v>
      </c>
      <c r="D4" s="4">
        <f>U5+E4-G4-I4-K4-M4-O4-Q4</f>
        <v>80636</v>
      </c>
      <c r="E4" s="4">
        <f>U6</f>
        <v>13000</v>
      </c>
      <c r="F4" s="4" t="s">
        <v>10</v>
      </c>
      <c r="G4" s="4">
        <f t="shared" ref="G4:G34" si="0">IF(F4="y", ($U$8*(1+$U$7)^(B4-$U$4)), 0)</f>
        <v>69000</v>
      </c>
      <c r="H4" s="4" t="s">
        <v>11</v>
      </c>
      <c r="I4" s="4">
        <f t="shared" ref="I4:I34" si="1">IF(H4="y", ($U$9*(1+$U$7)^(B4-$U$4)), 0)</f>
        <v>0</v>
      </c>
      <c r="J4" s="4" t="s">
        <v>11</v>
      </c>
      <c r="K4" s="4">
        <f t="shared" ref="K4:K34" si="2">IF(J4="y", ($U$10*(1+$U$7)^(B4-$U$4)), 0)</f>
        <v>0</v>
      </c>
      <c r="L4" s="4" t="s">
        <v>11</v>
      </c>
      <c r="M4" s="4">
        <f t="shared" ref="M4:M34" si="3">IF(L4="y", ($U$11*(1+$U$7)^(B4-$U$4)), 0)</f>
        <v>0</v>
      </c>
      <c r="N4" s="4" t="s">
        <v>11</v>
      </c>
      <c r="O4" s="4">
        <f t="shared" ref="O4:O34" si="4">IF(N4="y", ($U$12*(1+$U$7)^(B4-$U$4)), 0)</f>
        <v>0</v>
      </c>
      <c r="P4" s="4" t="s">
        <v>11</v>
      </c>
      <c r="Q4" s="4">
        <f t="shared" ref="Q4:Q34" si="5">IF(P4="y", ($U$13*(1+$U$7)^(B4-$U$4)), 0)</f>
        <v>0</v>
      </c>
      <c r="R4" s="5">
        <f t="shared" ref="R4:R34" si="6">E4/$U$15/12</f>
        <v>41.666666666666664</v>
      </c>
      <c r="S4" s="21"/>
      <c r="T4" s="13" t="s">
        <v>12</v>
      </c>
      <c r="U4" s="14">
        <v>2023</v>
      </c>
      <c r="V4" s="17"/>
    </row>
    <row r="5" spans="1:22" ht="18.75" customHeight="1" x14ac:dyDescent="0.3">
      <c r="A5" s="17"/>
      <c r="B5" s="8">
        <f>B4+1</f>
        <v>2024</v>
      </c>
      <c r="C5" s="3">
        <v>1</v>
      </c>
      <c r="D5" s="4">
        <f>D4+E5-G5-I5-K5-M5-O5-Q5</f>
        <v>94286</v>
      </c>
      <c r="E5" s="4">
        <f t="shared" ref="E5:E34" si="7">E4*(1+$U$14)</f>
        <v>13650</v>
      </c>
      <c r="F5" s="4" t="s">
        <v>11</v>
      </c>
      <c r="G5" s="4">
        <f t="shared" si="0"/>
        <v>0</v>
      </c>
      <c r="H5" s="4" t="s">
        <v>11</v>
      </c>
      <c r="I5" s="4">
        <f t="shared" si="1"/>
        <v>0</v>
      </c>
      <c r="J5" s="4" t="s">
        <v>11</v>
      </c>
      <c r="K5" s="4">
        <f t="shared" si="2"/>
        <v>0</v>
      </c>
      <c r="L5" s="4" t="s">
        <v>11</v>
      </c>
      <c r="M5" s="4">
        <f t="shared" si="3"/>
        <v>0</v>
      </c>
      <c r="N5" s="4" t="s">
        <v>11</v>
      </c>
      <c r="O5" s="4">
        <f t="shared" si="4"/>
        <v>0</v>
      </c>
      <c r="P5" s="4" t="s">
        <v>11</v>
      </c>
      <c r="Q5" s="4">
        <f t="shared" si="5"/>
        <v>0</v>
      </c>
      <c r="R5" s="5">
        <f t="shared" si="6"/>
        <v>43.75</v>
      </c>
      <c r="S5" s="21"/>
      <c r="T5" s="13" t="s">
        <v>13</v>
      </c>
      <c r="U5" s="15">
        <v>136636</v>
      </c>
      <c r="V5" s="17"/>
    </row>
    <row r="6" spans="1:22" ht="18.75" x14ac:dyDescent="0.3">
      <c r="A6" s="17"/>
      <c r="B6" s="8">
        <f t="shared" ref="B6:B34" si="8">B5+1</f>
        <v>2025</v>
      </c>
      <c r="C6" s="3">
        <v>2</v>
      </c>
      <c r="D6" s="4">
        <f t="shared" ref="D6:D34" si="9">D5+E6-G6-I6-K6-M6-O6-Q6</f>
        <v>108618.5</v>
      </c>
      <c r="E6" s="4">
        <f t="shared" si="7"/>
        <v>14332.5</v>
      </c>
      <c r="F6" s="4" t="s">
        <v>11</v>
      </c>
      <c r="G6" s="4">
        <f t="shared" si="0"/>
        <v>0</v>
      </c>
      <c r="H6" s="4" t="s">
        <v>11</v>
      </c>
      <c r="I6" s="4">
        <f t="shared" si="1"/>
        <v>0</v>
      </c>
      <c r="J6" s="4" t="s">
        <v>11</v>
      </c>
      <c r="K6" s="4">
        <f t="shared" si="2"/>
        <v>0</v>
      </c>
      <c r="L6" s="4" t="s">
        <v>11</v>
      </c>
      <c r="M6" s="4">
        <f t="shared" si="3"/>
        <v>0</v>
      </c>
      <c r="N6" s="4" t="s">
        <v>11</v>
      </c>
      <c r="O6" s="4">
        <f t="shared" si="4"/>
        <v>0</v>
      </c>
      <c r="P6" s="4" t="s">
        <v>11</v>
      </c>
      <c r="Q6" s="4">
        <f t="shared" si="5"/>
        <v>0</v>
      </c>
      <c r="R6" s="5">
        <f t="shared" si="6"/>
        <v>45.9375</v>
      </c>
      <c r="S6" s="21"/>
      <c r="T6" s="13" t="s">
        <v>14</v>
      </c>
      <c r="U6" s="15">
        <v>13000</v>
      </c>
      <c r="V6" s="17"/>
    </row>
    <row r="7" spans="1:22" ht="18.75" x14ac:dyDescent="0.3">
      <c r="A7" s="17"/>
      <c r="B7" s="8">
        <f t="shared" si="8"/>
        <v>2026</v>
      </c>
      <c r="C7" s="3">
        <v>3</v>
      </c>
      <c r="D7" s="4">
        <f t="shared" si="9"/>
        <v>109776.125</v>
      </c>
      <c r="E7" s="4">
        <f t="shared" si="7"/>
        <v>15049.125</v>
      </c>
      <c r="F7" s="4" t="s">
        <v>11</v>
      </c>
      <c r="G7" s="4">
        <f t="shared" si="0"/>
        <v>0</v>
      </c>
      <c r="H7" s="4" t="s">
        <v>11</v>
      </c>
      <c r="I7" s="4">
        <f t="shared" si="1"/>
        <v>0</v>
      </c>
      <c r="J7" s="4" t="s">
        <v>10</v>
      </c>
      <c r="K7" s="4">
        <f t="shared" si="2"/>
        <v>13891.500000000002</v>
      </c>
      <c r="L7" s="4" t="s">
        <v>11</v>
      </c>
      <c r="M7" s="4">
        <f t="shared" si="3"/>
        <v>0</v>
      </c>
      <c r="N7" s="4" t="s">
        <v>11</v>
      </c>
      <c r="O7" s="4">
        <f t="shared" si="4"/>
        <v>0</v>
      </c>
      <c r="P7" s="4" t="s">
        <v>11</v>
      </c>
      <c r="Q7" s="4">
        <f t="shared" si="5"/>
        <v>0</v>
      </c>
      <c r="R7" s="5">
        <f t="shared" si="6"/>
        <v>48.234375</v>
      </c>
      <c r="S7" s="21"/>
      <c r="T7" s="13" t="s">
        <v>15</v>
      </c>
      <c r="U7" s="16">
        <v>0.05</v>
      </c>
      <c r="V7" s="17"/>
    </row>
    <row r="8" spans="1:22" ht="18.75" x14ac:dyDescent="0.3">
      <c r="A8" s="17"/>
      <c r="B8" s="8">
        <f t="shared" si="8"/>
        <v>2027</v>
      </c>
      <c r="C8" s="3">
        <v>4</v>
      </c>
      <c r="D8" s="4">
        <f t="shared" si="9"/>
        <v>125577.70625</v>
      </c>
      <c r="E8" s="4">
        <f t="shared" si="7"/>
        <v>15801.581250000001</v>
      </c>
      <c r="F8" s="4" t="s">
        <v>11</v>
      </c>
      <c r="G8" s="4">
        <f t="shared" si="0"/>
        <v>0</v>
      </c>
      <c r="H8" s="4" t="s">
        <v>11</v>
      </c>
      <c r="I8" s="4">
        <f t="shared" si="1"/>
        <v>0</v>
      </c>
      <c r="J8" s="4" t="s">
        <v>11</v>
      </c>
      <c r="K8" s="4">
        <f t="shared" si="2"/>
        <v>0</v>
      </c>
      <c r="L8" s="4" t="s">
        <v>11</v>
      </c>
      <c r="M8" s="4">
        <f t="shared" si="3"/>
        <v>0</v>
      </c>
      <c r="N8" s="4" t="s">
        <v>11</v>
      </c>
      <c r="O8" s="4">
        <f t="shared" si="4"/>
        <v>0</v>
      </c>
      <c r="P8" s="4" t="s">
        <v>11</v>
      </c>
      <c r="Q8" s="4">
        <f t="shared" si="5"/>
        <v>0</v>
      </c>
      <c r="R8" s="5">
        <f t="shared" si="6"/>
        <v>50.646093750000006</v>
      </c>
      <c r="S8" s="21"/>
      <c r="T8" s="13" t="s">
        <v>16</v>
      </c>
      <c r="U8" s="15">
        <v>69000</v>
      </c>
      <c r="V8" s="17"/>
    </row>
    <row r="9" spans="1:22" ht="18.75" x14ac:dyDescent="0.3">
      <c r="A9" s="17"/>
      <c r="B9" s="8">
        <f t="shared" si="8"/>
        <v>2028</v>
      </c>
      <c r="C9" s="3">
        <v>5</v>
      </c>
      <c r="D9" s="4">
        <f t="shared" si="9"/>
        <v>142169.36656250001</v>
      </c>
      <c r="E9" s="4">
        <f t="shared" si="7"/>
        <v>16591.6603125</v>
      </c>
      <c r="F9" s="4" t="s">
        <v>11</v>
      </c>
      <c r="G9" s="4">
        <f t="shared" si="0"/>
        <v>0</v>
      </c>
      <c r="H9" s="4" t="s">
        <v>11</v>
      </c>
      <c r="I9" s="4">
        <f t="shared" si="1"/>
        <v>0</v>
      </c>
      <c r="J9" s="4" t="s">
        <v>11</v>
      </c>
      <c r="K9" s="4">
        <f t="shared" si="2"/>
        <v>0</v>
      </c>
      <c r="L9" s="4" t="s">
        <v>11</v>
      </c>
      <c r="M9" s="4">
        <f t="shared" si="3"/>
        <v>0</v>
      </c>
      <c r="N9" s="4" t="s">
        <v>11</v>
      </c>
      <c r="O9" s="4">
        <f t="shared" si="4"/>
        <v>0</v>
      </c>
      <c r="P9" s="4" t="s">
        <v>11</v>
      </c>
      <c r="Q9" s="4">
        <f t="shared" si="5"/>
        <v>0</v>
      </c>
      <c r="R9" s="5">
        <f t="shared" si="6"/>
        <v>53.1783984375</v>
      </c>
      <c r="S9" s="21"/>
      <c r="T9" s="13" t="s">
        <v>17</v>
      </c>
      <c r="U9" s="15">
        <v>64000</v>
      </c>
      <c r="V9" s="17"/>
    </row>
    <row r="10" spans="1:22" ht="18.75" x14ac:dyDescent="0.3">
      <c r="A10" s="17"/>
      <c r="B10" s="8">
        <f t="shared" si="8"/>
        <v>2029</v>
      </c>
      <c r="C10" s="3">
        <v>6</v>
      </c>
      <c r="D10" s="4">
        <f t="shared" si="9"/>
        <v>159590.60989062503</v>
      </c>
      <c r="E10" s="4">
        <f t="shared" si="7"/>
        <v>17421.243328125001</v>
      </c>
      <c r="F10" s="4" t="s">
        <v>11</v>
      </c>
      <c r="G10" s="4">
        <f t="shared" si="0"/>
        <v>0</v>
      </c>
      <c r="H10" s="4" t="s">
        <v>11</v>
      </c>
      <c r="I10" s="4">
        <f t="shared" si="1"/>
        <v>0</v>
      </c>
      <c r="J10" s="4" t="s">
        <v>11</v>
      </c>
      <c r="K10" s="4">
        <f t="shared" si="2"/>
        <v>0</v>
      </c>
      <c r="L10" s="4" t="s">
        <v>11</v>
      </c>
      <c r="M10" s="4">
        <f t="shared" si="3"/>
        <v>0</v>
      </c>
      <c r="N10" s="4" t="s">
        <v>11</v>
      </c>
      <c r="O10" s="4">
        <f t="shared" si="4"/>
        <v>0</v>
      </c>
      <c r="P10" s="4" t="s">
        <v>11</v>
      </c>
      <c r="Q10" s="4">
        <f t="shared" si="5"/>
        <v>0</v>
      </c>
      <c r="R10" s="5">
        <f t="shared" si="6"/>
        <v>55.837318359375011</v>
      </c>
      <c r="S10" s="21"/>
      <c r="T10" s="13" t="s">
        <v>18</v>
      </c>
      <c r="U10" s="15">
        <v>12000</v>
      </c>
      <c r="V10" s="17"/>
    </row>
    <row r="11" spans="1:22" ht="18.75" x14ac:dyDescent="0.3">
      <c r="A11" s="17"/>
      <c r="B11" s="8">
        <f t="shared" si="8"/>
        <v>2030</v>
      </c>
      <c r="C11" s="3">
        <v>7</v>
      </c>
      <c r="D11" s="4">
        <f t="shared" si="9"/>
        <v>73757.484108593781</v>
      </c>
      <c r="E11" s="4">
        <f t="shared" si="7"/>
        <v>18292.305494531251</v>
      </c>
      <c r="F11" s="4" t="s">
        <v>11</v>
      </c>
      <c r="G11" s="4">
        <f t="shared" si="0"/>
        <v>0</v>
      </c>
      <c r="H11" s="4" t="s">
        <v>10</v>
      </c>
      <c r="I11" s="4">
        <f t="shared" si="1"/>
        <v>90054.427050000013</v>
      </c>
      <c r="J11" s="4" t="s">
        <v>11</v>
      </c>
      <c r="K11" s="4">
        <f t="shared" si="2"/>
        <v>0</v>
      </c>
      <c r="L11" s="4" t="s">
        <v>11</v>
      </c>
      <c r="M11" s="4">
        <f t="shared" si="3"/>
        <v>0</v>
      </c>
      <c r="N11" s="4" t="s">
        <v>11</v>
      </c>
      <c r="O11" s="4">
        <f t="shared" si="4"/>
        <v>0</v>
      </c>
      <c r="P11" s="4" t="s">
        <v>10</v>
      </c>
      <c r="Q11" s="4">
        <f t="shared" si="5"/>
        <v>14071.004226562502</v>
      </c>
      <c r="R11" s="5">
        <f t="shared" si="6"/>
        <v>58.629184277343747</v>
      </c>
      <c r="S11" s="21"/>
      <c r="T11" s="13" t="s">
        <v>19</v>
      </c>
      <c r="U11" s="15">
        <v>25000</v>
      </c>
      <c r="V11" s="17"/>
    </row>
    <row r="12" spans="1:22" ht="18.75" x14ac:dyDescent="0.3">
      <c r="A12" s="17"/>
      <c r="B12" s="8">
        <f t="shared" si="8"/>
        <v>2031</v>
      </c>
      <c r="C12" s="3">
        <v>8</v>
      </c>
      <c r="D12" s="4">
        <f t="shared" si="9"/>
        <v>92964.404877851601</v>
      </c>
      <c r="E12" s="4">
        <f t="shared" si="7"/>
        <v>19206.920769257813</v>
      </c>
      <c r="F12" s="4" t="s">
        <v>11</v>
      </c>
      <c r="G12" s="4">
        <f t="shared" si="0"/>
        <v>0</v>
      </c>
      <c r="H12" s="4" t="s">
        <v>11</v>
      </c>
      <c r="I12" s="4">
        <f t="shared" si="1"/>
        <v>0</v>
      </c>
      <c r="J12" s="4" t="s">
        <v>11</v>
      </c>
      <c r="K12" s="4">
        <f t="shared" si="2"/>
        <v>0</v>
      </c>
      <c r="L12" s="4" t="s">
        <v>11</v>
      </c>
      <c r="M12" s="4">
        <f t="shared" si="3"/>
        <v>0</v>
      </c>
      <c r="N12" s="4" t="s">
        <v>11</v>
      </c>
      <c r="O12" s="4">
        <f t="shared" si="4"/>
        <v>0</v>
      </c>
      <c r="P12" s="4" t="s">
        <v>11</v>
      </c>
      <c r="Q12" s="4">
        <f t="shared" si="5"/>
        <v>0</v>
      </c>
      <c r="R12" s="5">
        <f t="shared" si="6"/>
        <v>61.560643491210932</v>
      </c>
      <c r="S12" s="21"/>
      <c r="T12" s="13" t="s">
        <v>20</v>
      </c>
      <c r="U12" s="15">
        <v>50000</v>
      </c>
      <c r="V12" s="17"/>
    </row>
    <row r="13" spans="1:22" ht="18.75" x14ac:dyDescent="0.3">
      <c r="A13" s="17"/>
      <c r="B13" s="8">
        <f t="shared" si="8"/>
        <v>2032</v>
      </c>
      <c r="C13" s="3">
        <v>9</v>
      </c>
      <c r="D13" s="4">
        <f t="shared" si="9"/>
        <v>113131.67168557231</v>
      </c>
      <c r="E13" s="4">
        <f t="shared" si="7"/>
        <v>20167.266807720705</v>
      </c>
      <c r="F13" s="4" t="s">
        <v>11</v>
      </c>
      <c r="G13" s="4">
        <f t="shared" si="0"/>
        <v>0</v>
      </c>
      <c r="H13" s="4" t="s">
        <v>11</v>
      </c>
      <c r="I13" s="4">
        <f t="shared" si="1"/>
        <v>0</v>
      </c>
      <c r="J13" s="4" t="s">
        <v>11</v>
      </c>
      <c r="K13" s="4">
        <f t="shared" si="2"/>
        <v>0</v>
      </c>
      <c r="L13" s="4" t="s">
        <v>11</v>
      </c>
      <c r="M13" s="4">
        <f t="shared" si="3"/>
        <v>0</v>
      </c>
      <c r="N13" s="4" t="s">
        <v>11</v>
      </c>
      <c r="O13" s="4">
        <f t="shared" si="4"/>
        <v>0</v>
      </c>
      <c r="P13" s="4" t="s">
        <v>11</v>
      </c>
      <c r="Q13" s="4">
        <f t="shared" si="5"/>
        <v>0</v>
      </c>
      <c r="R13" s="5">
        <f t="shared" si="6"/>
        <v>64.638675665771487</v>
      </c>
      <c r="S13" s="21"/>
      <c r="T13" s="13" t="s">
        <v>21</v>
      </c>
      <c r="U13" s="15">
        <v>10000</v>
      </c>
      <c r="V13" s="17"/>
    </row>
    <row r="14" spans="1:22" ht="18.75" x14ac:dyDescent="0.3">
      <c r="A14" s="17"/>
      <c r="B14" s="8">
        <f t="shared" si="8"/>
        <v>2033</v>
      </c>
      <c r="C14" s="3">
        <v>10</v>
      </c>
      <c r="D14" s="4">
        <f t="shared" si="9"/>
        <v>134307.30183367906</v>
      </c>
      <c r="E14" s="4">
        <f t="shared" si="7"/>
        <v>21175.630148106742</v>
      </c>
      <c r="F14" s="4" t="s">
        <v>11</v>
      </c>
      <c r="G14" s="4">
        <f t="shared" si="0"/>
        <v>0</v>
      </c>
      <c r="H14" s="4" t="s">
        <v>11</v>
      </c>
      <c r="I14" s="4">
        <f t="shared" si="1"/>
        <v>0</v>
      </c>
      <c r="J14" s="4" t="s">
        <v>11</v>
      </c>
      <c r="K14" s="4">
        <f t="shared" si="2"/>
        <v>0</v>
      </c>
      <c r="L14" s="4" t="s">
        <v>11</v>
      </c>
      <c r="M14" s="4">
        <f t="shared" si="3"/>
        <v>0</v>
      </c>
      <c r="N14" s="4" t="s">
        <v>11</v>
      </c>
      <c r="O14" s="4">
        <f t="shared" si="4"/>
        <v>0</v>
      </c>
      <c r="P14" s="4" t="s">
        <v>11</v>
      </c>
      <c r="Q14" s="4">
        <f t="shared" si="5"/>
        <v>0</v>
      </c>
      <c r="R14" s="5">
        <f t="shared" si="6"/>
        <v>67.870609449060069</v>
      </c>
      <c r="S14" s="21"/>
      <c r="T14" s="13" t="s">
        <v>22</v>
      </c>
      <c r="U14" s="16">
        <v>0.05</v>
      </c>
      <c r="V14" s="17"/>
    </row>
    <row r="15" spans="1:22" ht="18.75" x14ac:dyDescent="0.3">
      <c r="A15" s="17"/>
      <c r="B15" s="8">
        <f t="shared" si="8"/>
        <v>2034</v>
      </c>
      <c r="C15" s="3">
        <v>11</v>
      </c>
      <c r="D15" s="4">
        <f t="shared" si="9"/>
        <v>136017.64119179538</v>
      </c>
      <c r="E15" s="4">
        <f t="shared" si="7"/>
        <v>22234.411655512082</v>
      </c>
      <c r="F15" s="4" t="s">
        <v>11</v>
      </c>
      <c r="G15" s="4">
        <f t="shared" si="0"/>
        <v>0</v>
      </c>
      <c r="H15" s="4" t="s">
        <v>11</v>
      </c>
      <c r="I15" s="4">
        <f t="shared" si="1"/>
        <v>0</v>
      </c>
      <c r="J15" s="4" t="s">
        <v>10</v>
      </c>
      <c r="K15" s="4">
        <f t="shared" si="2"/>
        <v>20524.072297395764</v>
      </c>
      <c r="L15" s="4" t="s">
        <v>11</v>
      </c>
      <c r="M15" s="4">
        <f t="shared" si="3"/>
        <v>0</v>
      </c>
      <c r="N15" s="4" t="s">
        <v>11</v>
      </c>
      <c r="O15" s="4">
        <f t="shared" si="4"/>
        <v>0</v>
      </c>
      <c r="P15" s="4" t="s">
        <v>11</v>
      </c>
      <c r="Q15" s="4">
        <f t="shared" si="5"/>
        <v>0</v>
      </c>
      <c r="R15" s="5">
        <f t="shared" si="6"/>
        <v>71.264139921513092</v>
      </c>
      <c r="S15" s="21"/>
      <c r="T15" s="13" t="s">
        <v>23</v>
      </c>
      <c r="U15" s="14">
        <v>26</v>
      </c>
      <c r="V15" s="17"/>
    </row>
    <row r="16" spans="1:22" ht="18.75" x14ac:dyDescent="0.3">
      <c r="A16" s="17"/>
      <c r="B16" s="8">
        <f t="shared" si="8"/>
        <v>2035</v>
      </c>
      <c r="C16" s="3">
        <v>12</v>
      </c>
      <c r="D16" s="4">
        <f t="shared" si="9"/>
        <v>159363.77343008306</v>
      </c>
      <c r="E16" s="4">
        <f t="shared" si="7"/>
        <v>23346.132238287686</v>
      </c>
      <c r="F16" s="4" t="s">
        <v>11</v>
      </c>
      <c r="G16" s="4">
        <f t="shared" si="0"/>
        <v>0</v>
      </c>
      <c r="H16" s="4" t="s">
        <v>11</v>
      </c>
      <c r="I16" s="4">
        <f t="shared" si="1"/>
        <v>0</v>
      </c>
      <c r="J16" s="4" t="s">
        <v>11</v>
      </c>
      <c r="K16" s="4">
        <f t="shared" si="2"/>
        <v>0</v>
      </c>
      <c r="L16" s="4" t="s">
        <v>11</v>
      </c>
      <c r="M16" s="4">
        <f t="shared" si="3"/>
        <v>0</v>
      </c>
      <c r="N16" s="4" t="s">
        <v>11</v>
      </c>
      <c r="O16" s="4">
        <f t="shared" si="4"/>
        <v>0</v>
      </c>
      <c r="P16" s="4" t="s">
        <v>11</v>
      </c>
      <c r="Q16" s="4">
        <f t="shared" si="5"/>
        <v>0</v>
      </c>
      <c r="R16" s="5">
        <f t="shared" si="6"/>
        <v>74.827346917588741</v>
      </c>
      <c r="S16" s="21"/>
      <c r="T16" s="12"/>
      <c r="U16" s="6"/>
      <c r="V16" s="17"/>
    </row>
    <row r="17" spans="1:22" ht="18.75" x14ac:dyDescent="0.3">
      <c r="A17" s="17"/>
      <c r="B17" s="8">
        <f t="shared" si="8"/>
        <v>2036</v>
      </c>
      <c r="C17" s="3">
        <v>13</v>
      </c>
      <c r="D17" s="4">
        <f t="shared" si="9"/>
        <v>183877.21228028514</v>
      </c>
      <c r="E17" s="4">
        <f t="shared" si="7"/>
        <v>24513.43885020207</v>
      </c>
      <c r="F17" s="4" t="s">
        <v>11</v>
      </c>
      <c r="G17" s="4">
        <f t="shared" si="0"/>
        <v>0</v>
      </c>
      <c r="H17" s="4" t="s">
        <v>11</v>
      </c>
      <c r="I17" s="4">
        <f t="shared" si="1"/>
        <v>0</v>
      </c>
      <c r="J17" s="4" t="s">
        <v>11</v>
      </c>
      <c r="K17" s="4">
        <f t="shared" si="2"/>
        <v>0</v>
      </c>
      <c r="L17" s="4" t="s">
        <v>11</v>
      </c>
      <c r="M17" s="4">
        <f t="shared" si="3"/>
        <v>0</v>
      </c>
      <c r="N17" s="4" t="s">
        <v>11</v>
      </c>
      <c r="O17" s="4">
        <f t="shared" si="4"/>
        <v>0</v>
      </c>
      <c r="P17" s="4" t="s">
        <v>11</v>
      </c>
      <c r="Q17" s="4">
        <f t="shared" si="5"/>
        <v>0</v>
      </c>
      <c r="R17" s="5">
        <f t="shared" si="6"/>
        <v>78.568714263468181</v>
      </c>
      <c r="S17" s="21"/>
      <c r="T17" s="12"/>
      <c r="U17" s="6"/>
      <c r="V17" s="17"/>
    </row>
    <row r="18" spans="1:22" ht="18.75" customHeight="1" x14ac:dyDescent="0.3">
      <c r="A18" s="17"/>
      <c r="B18" s="8">
        <f t="shared" si="8"/>
        <v>2037</v>
      </c>
      <c r="C18" s="3">
        <v>14</v>
      </c>
      <c r="D18" s="4">
        <f t="shared" si="9"/>
        <v>209616.3230729973</v>
      </c>
      <c r="E18" s="4">
        <f t="shared" si="7"/>
        <v>25739.110792712174</v>
      </c>
      <c r="F18" s="4" t="s">
        <v>11</v>
      </c>
      <c r="G18" s="4">
        <f t="shared" si="0"/>
        <v>0</v>
      </c>
      <c r="H18" s="4" t="s">
        <v>11</v>
      </c>
      <c r="I18" s="4">
        <f t="shared" si="1"/>
        <v>0</v>
      </c>
      <c r="J18" s="4" t="s">
        <v>11</v>
      </c>
      <c r="K18" s="4">
        <f t="shared" si="2"/>
        <v>0</v>
      </c>
      <c r="L18" s="4" t="s">
        <v>11</v>
      </c>
      <c r="M18" s="4">
        <f t="shared" si="3"/>
        <v>0</v>
      </c>
      <c r="N18" s="4" t="s">
        <v>11</v>
      </c>
      <c r="O18" s="4">
        <f t="shared" si="4"/>
        <v>0</v>
      </c>
      <c r="P18" s="4" t="s">
        <v>11</v>
      </c>
      <c r="Q18" s="4">
        <f t="shared" si="5"/>
        <v>0</v>
      </c>
      <c r="R18" s="5">
        <f t="shared" si="6"/>
        <v>82.49714997664158</v>
      </c>
      <c r="S18" s="21"/>
      <c r="T18" s="18" t="s">
        <v>24</v>
      </c>
      <c r="U18" s="19"/>
      <c r="V18" s="17"/>
    </row>
    <row r="19" spans="1:22" ht="18.75" customHeight="1" x14ac:dyDescent="0.3">
      <c r="A19" s="17"/>
      <c r="B19" s="8">
        <f t="shared" si="8"/>
        <v>2038</v>
      </c>
      <c r="C19" s="3">
        <v>15</v>
      </c>
      <c r="D19" s="4">
        <f t="shared" si="9"/>
        <v>236642.38940534508</v>
      </c>
      <c r="E19" s="4">
        <f t="shared" si="7"/>
        <v>27026.066332347782</v>
      </c>
      <c r="F19" s="4" t="s">
        <v>11</v>
      </c>
      <c r="G19" s="4">
        <f t="shared" si="0"/>
        <v>0</v>
      </c>
      <c r="H19" s="4" t="s">
        <v>11</v>
      </c>
      <c r="I19" s="4">
        <f t="shared" si="1"/>
        <v>0</v>
      </c>
      <c r="J19" s="4" t="s">
        <v>11</v>
      </c>
      <c r="K19" s="4">
        <f t="shared" si="2"/>
        <v>0</v>
      </c>
      <c r="L19" s="4" t="s">
        <v>11</v>
      </c>
      <c r="M19" s="4">
        <f t="shared" si="3"/>
        <v>0</v>
      </c>
      <c r="N19" s="4" t="s">
        <v>11</v>
      </c>
      <c r="O19" s="4">
        <f t="shared" si="4"/>
        <v>0</v>
      </c>
      <c r="P19" s="4" t="s">
        <v>11</v>
      </c>
      <c r="Q19" s="4">
        <f t="shared" si="5"/>
        <v>0</v>
      </c>
      <c r="R19" s="5">
        <f t="shared" si="6"/>
        <v>86.622007475473652</v>
      </c>
      <c r="S19" s="21"/>
      <c r="T19" s="22" t="s">
        <v>25</v>
      </c>
      <c r="U19" s="22"/>
      <c r="V19" s="17"/>
    </row>
    <row r="20" spans="1:22" ht="18.75" customHeight="1" x14ac:dyDescent="0.3">
      <c r="A20" s="17"/>
      <c r="B20" s="8">
        <f t="shared" si="8"/>
        <v>2039</v>
      </c>
      <c r="C20" s="3">
        <v>16</v>
      </c>
      <c r="D20" s="4">
        <f t="shared" si="9"/>
        <v>265019.75905431027</v>
      </c>
      <c r="E20" s="4">
        <f t="shared" si="7"/>
        <v>28377.369648965174</v>
      </c>
      <c r="F20" s="4" t="s">
        <v>11</v>
      </c>
      <c r="G20" s="4">
        <f t="shared" si="0"/>
        <v>0</v>
      </c>
      <c r="H20" s="4" t="s">
        <v>11</v>
      </c>
      <c r="I20" s="4">
        <f t="shared" si="1"/>
        <v>0</v>
      </c>
      <c r="J20" s="4" t="s">
        <v>11</v>
      </c>
      <c r="K20" s="4">
        <f t="shared" si="2"/>
        <v>0</v>
      </c>
      <c r="L20" s="4" t="s">
        <v>11</v>
      </c>
      <c r="M20" s="4">
        <f t="shared" si="3"/>
        <v>0</v>
      </c>
      <c r="N20" s="4" t="s">
        <v>11</v>
      </c>
      <c r="O20" s="4">
        <f t="shared" si="4"/>
        <v>0</v>
      </c>
      <c r="P20" s="4" t="s">
        <v>11</v>
      </c>
      <c r="Q20" s="4">
        <f t="shared" si="5"/>
        <v>0</v>
      </c>
      <c r="R20" s="5">
        <f t="shared" si="6"/>
        <v>90.95310784924736</v>
      </c>
      <c r="S20" s="21"/>
      <c r="T20" s="22"/>
      <c r="U20" s="22"/>
      <c r="V20" s="17"/>
    </row>
    <row r="21" spans="1:22" ht="18.75" customHeight="1" x14ac:dyDescent="0.3">
      <c r="A21" s="17"/>
      <c r="B21" s="8">
        <f t="shared" si="8"/>
        <v>2040</v>
      </c>
      <c r="C21" s="3">
        <v>17</v>
      </c>
      <c r="D21" s="4">
        <f t="shared" si="9"/>
        <v>125206.64166844724</v>
      </c>
      <c r="E21" s="4">
        <f t="shared" si="7"/>
        <v>29796.238131413433</v>
      </c>
      <c r="F21" s="4" t="s">
        <v>11</v>
      </c>
      <c r="G21" s="4">
        <f t="shared" si="0"/>
        <v>0</v>
      </c>
      <c r="H21" s="4" t="s">
        <v>10</v>
      </c>
      <c r="I21" s="4">
        <f t="shared" si="1"/>
        <v>146689.17233926611</v>
      </c>
      <c r="J21" s="4" t="s">
        <v>11</v>
      </c>
      <c r="K21" s="4">
        <f t="shared" si="2"/>
        <v>0</v>
      </c>
      <c r="L21" s="4" t="s">
        <v>11</v>
      </c>
      <c r="M21" s="4">
        <f t="shared" si="3"/>
        <v>0</v>
      </c>
      <c r="N21" s="4" t="s">
        <v>11</v>
      </c>
      <c r="O21" s="4">
        <f t="shared" si="4"/>
        <v>0</v>
      </c>
      <c r="P21" s="4" t="s">
        <v>10</v>
      </c>
      <c r="Q21" s="4">
        <f t="shared" si="5"/>
        <v>22920.183178010331</v>
      </c>
      <c r="R21" s="5">
        <f t="shared" si="6"/>
        <v>95.50076324170972</v>
      </c>
      <c r="S21" s="21"/>
      <c r="T21" s="22"/>
      <c r="U21" s="22"/>
      <c r="V21" s="17"/>
    </row>
    <row r="22" spans="1:22" ht="18.75" customHeight="1" x14ac:dyDescent="0.3">
      <c r="A22" s="17"/>
      <c r="B22" s="8">
        <f t="shared" si="8"/>
        <v>2041</v>
      </c>
      <c r="C22" s="3">
        <v>18</v>
      </c>
      <c r="D22" s="4">
        <f t="shared" si="9"/>
        <v>156492.69170643133</v>
      </c>
      <c r="E22" s="4">
        <f t="shared" si="7"/>
        <v>31286.050037984107</v>
      </c>
      <c r="F22" s="4" t="s">
        <v>11</v>
      </c>
      <c r="G22" s="4">
        <f t="shared" si="0"/>
        <v>0</v>
      </c>
      <c r="H22" s="4" t="s">
        <v>11</v>
      </c>
      <c r="I22" s="4">
        <f t="shared" si="1"/>
        <v>0</v>
      </c>
      <c r="J22" s="4" t="s">
        <v>11</v>
      </c>
      <c r="K22" s="4">
        <f t="shared" si="2"/>
        <v>0</v>
      </c>
      <c r="L22" s="4" t="s">
        <v>11</v>
      </c>
      <c r="M22" s="4">
        <f t="shared" si="3"/>
        <v>0</v>
      </c>
      <c r="N22" s="4" t="s">
        <v>11</v>
      </c>
      <c r="O22" s="4">
        <f t="shared" si="4"/>
        <v>0</v>
      </c>
      <c r="P22" s="4" t="s">
        <v>11</v>
      </c>
      <c r="Q22" s="4">
        <f t="shared" si="5"/>
        <v>0</v>
      </c>
      <c r="R22" s="5">
        <f t="shared" si="6"/>
        <v>100.27580140379523</v>
      </c>
      <c r="S22" s="21"/>
      <c r="T22" s="22"/>
      <c r="U22" s="22"/>
      <c r="V22" s="17"/>
    </row>
    <row r="23" spans="1:22" ht="18.75" customHeight="1" x14ac:dyDescent="0.3">
      <c r="A23" s="17"/>
      <c r="B23" s="8">
        <f t="shared" si="8"/>
        <v>2042</v>
      </c>
      <c r="C23" s="3">
        <v>19</v>
      </c>
      <c r="D23" s="4">
        <f t="shared" si="9"/>
        <v>159019.64190180699</v>
      </c>
      <c r="E23" s="4">
        <f t="shared" si="7"/>
        <v>32850.352539883315</v>
      </c>
      <c r="F23" s="4" t="s">
        <v>11</v>
      </c>
      <c r="G23" s="4">
        <f t="shared" si="0"/>
        <v>0</v>
      </c>
      <c r="H23" s="4" t="s">
        <v>11</v>
      </c>
      <c r="I23" s="4">
        <f t="shared" si="1"/>
        <v>0</v>
      </c>
      <c r="J23" s="4" t="s">
        <v>10</v>
      </c>
      <c r="K23" s="4">
        <f t="shared" si="2"/>
        <v>30323.402344507667</v>
      </c>
      <c r="L23" s="4" t="s">
        <v>11</v>
      </c>
      <c r="M23" s="4">
        <f t="shared" si="3"/>
        <v>0</v>
      </c>
      <c r="N23" s="4" t="s">
        <v>11</v>
      </c>
      <c r="O23" s="4">
        <f t="shared" si="4"/>
        <v>0</v>
      </c>
      <c r="P23" s="4" t="s">
        <v>11</v>
      </c>
      <c r="Q23" s="4">
        <f t="shared" si="5"/>
        <v>0</v>
      </c>
      <c r="R23" s="5">
        <f t="shared" si="6"/>
        <v>105.289591473985</v>
      </c>
      <c r="S23" s="21"/>
      <c r="T23" s="22"/>
      <c r="U23" s="22"/>
      <c r="V23" s="17"/>
    </row>
    <row r="24" spans="1:22" ht="18.75" customHeight="1" x14ac:dyDescent="0.3">
      <c r="A24" s="17"/>
      <c r="B24" s="8">
        <f t="shared" si="8"/>
        <v>2043</v>
      </c>
      <c r="C24" s="3">
        <v>20</v>
      </c>
      <c r="D24" s="4">
        <f t="shared" si="9"/>
        <v>10434.97041371942</v>
      </c>
      <c r="E24" s="4">
        <f t="shared" si="7"/>
        <v>34492.870166877481</v>
      </c>
      <c r="F24" s="4" t="s">
        <v>10</v>
      </c>
      <c r="G24" s="4">
        <f t="shared" si="0"/>
        <v>183077.54165496505</v>
      </c>
      <c r="H24" s="4" t="s">
        <v>11</v>
      </c>
      <c r="I24" s="4">
        <f t="shared" si="1"/>
        <v>0</v>
      </c>
      <c r="J24" s="4" t="s">
        <v>11</v>
      </c>
      <c r="K24" s="4">
        <f t="shared" si="2"/>
        <v>0</v>
      </c>
      <c r="L24" s="4" t="s">
        <v>11</v>
      </c>
      <c r="M24" s="4">
        <f t="shared" si="3"/>
        <v>0</v>
      </c>
      <c r="N24" s="4" t="s">
        <v>11</v>
      </c>
      <c r="O24" s="4">
        <f t="shared" si="4"/>
        <v>0</v>
      </c>
      <c r="P24" s="4" t="s">
        <v>11</v>
      </c>
      <c r="Q24" s="4">
        <f t="shared" si="5"/>
        <v>0</v>
      </c>
      <c r="R24" s="5">
        <f t="shared" si="6"/>
        <v>110.55407104768425</v>
      </c>
      <c r="S24" s="21"/>
      <c r="T24" s="22"/>
      <c r="U24" s="22"/>
      <c r="V24" s="17"/>
    </row>
    <row r="25" spans="1:22" ht="18.75" customHeight="1" x14ac:dyDescent="0.3">
      <c r="A25" s="17"/>
      <c r="B25" s="8">
        <f t="shared" si="8"/>
        <v>2044</v>
      </c>
      <c r="C25" s="3">
        <v>21</v>
      </c>
      <c r="D25" s="4">
        <f t="shared" si="9"/>
        <v>46652.484088940779</v>
      </c>
      <c r="E25" s="4">
        <f t="shared" si="7"/>
        <v>36217.513675221358</v>
      </c>
      <c r="F25" s="4" t="s">
        <v>11</v>
      </c>
      <c r="G25" s="4">
        <f t="shared" si="0"/>
        <v>0</v>
      </c>
      <c r="H25" s="4" t="s">
        <v>11</v>
      </c>
      <c r="I25" s="4">
        <f t="shared" si="1"/>
        <v>0</v>
      </c>
      <c r="J25" s="4" t="s">
        <v>11</v>
      </c>
      <c r="K25" s="4">
        <f t="shared" si="2"/>
        <v>0</v>
      </c>
      <c r="L25" s="4" t="s">
        <v>11</v>
      </c>
      <c r="M25" s="4">
        <f t="shared" si="3"/>
        <v>0</v>
      </c>
      <c r="N25" s="4" t="s">
        <v>11</v>
      </c>
      <c r="O25" s="4">
        <f t="shared" si="4"/>
        <v>0</v>
      </c>
      <c r="P25" s="4" t="s">
        <v>11</v>
      </c>
      <c r="Q25" s="4">
        <f t="shared" si="5"/>
        <v>0</v>
      </c>
      <c r="R25" s="5">
        <f t="shared" si="6"/>
        <v>116.08177460006846</v>
      </c>
      <c r="S25" s="21"/>
      <c r="T25" s="22"/>
      <c r="U25" s="22"/>
      <c r="V25" s="17"/>
    </row>
    <row r="26" spans="1:22" ht="18.75" customHeight="1" x14ac:dyDescent="0.3">
      <c r="A26" s="17"/>
      <c r="B26" s="8">
        <f t="shared" si="8"/>
        <v>2045</v>
      </c>
      <c r="C26" s="3">
        <v>22</v>
      </c>
      <c r="D26" s="4">
        <f t="shared" si="9"/>
        <v>84680.873447923208</v>
      </c>
      <c r="E26" s="4">
        <f t="shared" si="7"/>
        <v>38028.389358982429</v>
      </c>
      <c r="F26" s="4" t="s">
        <v>11</v>
      </c>
      <c r="G26" s="4">
        <f t="shared" si="0"/>
        <v>0</v>
      </c>
      <c r="H26" s="4" t="s">
        <v>11</v>
      </c>
      <c r="I26" s="4">
        <f t="shared" si="1"/>
        <v>0</v>
      </c>
      <c r="J26" s="4" t="s">
        <v>11</v>
      </c>
      <c r="K26" s="4">
        <f t="shared" si="2"/>
        <v>0</v>
      </c>
      <c r="L26" s="4" t="s">
        <v>11</v>
      </c>
      <c r="M26" s="4">
        <f t="shared" si="3"/>
        <v>0</v>
      </c>
      <c r="N26" s="4" t="s">
        <v>11</v>
      </c>
      <c r="O26" s="4">
        <f t="shared" si="4"/>
        <v>0</v>
      </c>
      <c r="P26" s="4" t="s">
        <v>11</v>
      </c>
      <c r="Q26" s="4">
        <f t="shared" si="5"/>
        <v>0</v>
      </c>
      <c r="R26" s="5">
        <f t="shared" si="6"/>
        <v>121.8858633300719</v>
      </c>
      <c r="S26" s="21"/>
      <c r="T26" s="22"/>
      <c r="U26" s="22"/>
      <c r="V26" s="17"/>
    </row>
    <row r="27" spans="1:22" ht="18.75" customHeight="1" x14ac:dyDescent="0.3">
      <c r="A27" s="17"/>
      <c r="B27" s="8">
        <f t="shared" si="8"/>
        <v>2046</v>
      </c>
      <c r="C27" s="3">
        <v>23</v>
      </c>
      <c r="D27" s="4">
        <f t="shared" si="9"/>
        <v>124610.68227485477</v>
      </c>
      <c r="E27" s="4">
        <f t="shared" si="7"/>
        <v>39929.808826931556</v>
      </c>
      <c r="F27" s="4" t="s">
        <v>11</v>
      </c>
      <c r="G27" s="4">
        <f t="shared" si="0"/>
        <v>0</v>
      </c>
      <c r="H27" s="4" t="s">
        <v>11</v>
      </c>
      <c r="I27" s="4">
        <f t="shared" si="1"/>
        <v>0</v>
      </c>
      <c r="J27" s="4" t="s">
        <v>11</v>
      </c>
      <c r="K27" s="4">
        <f t="shared" si="2"/>
        <v>0</v>
      </c>
      <c r="L27" s="4" t="s">
        <v>11</v>
      </c>
      <c r="M27" s="4">
        <f t="shared" si="3"/>
        <v>0</v>
      </c>
      <c r="N27" s="4" t="s">
        <v>11</v>
      </c>
      <c r="O27" s="4">
        <f t="shared" si="4"/>
        <v>0</v>
      </c>
      <c r="P27" s="4" t="s">
        <v>11</v>
      </c>
      <c r="Q27" s="4">
        <f t="shared" si="5"/>
        <v>0</v>
      </c>
      <c r="R27" s="5">
        <f t="shared" si="6"/>
        <v>127.9801564965755</v>
      </c>
      <c r="S27" s="21"/>
      <c r="T27" s="22"/>
      <c r="U27" s="22"/>
      <c r="V27" s="17"/>
    </row>
    <row r="28" spans="1:22" ht="18.75" customHeight="1" x14ac:dyDescent="0.3">
      <c r="A28" s="17"/>
      <c r="B28" s="8">
        <f t="shared" si="8"/>
        <v>2047</v>
      </c>
      <c r="C28" s="3">
        <v>24</v>
      </c>
      <c r="D28" s="4">
        <f t="shared" si="9"/>
        <v>166536.98154313292</v>
      </c>
      <c r="E28" s="4">
        <f t="shared" si="7"/>
        <v>41926.299268278133</v>
      </c>
      <c r="F28" s="4" t="s">
        <v>11</v>
      </c>
      <c r="G28" s="4">
        <f t="shared" si="0"/>
        <v>0</v>
      </c>
      <c r="H28" s="4" t="s">
        <v>11</v>
      </c>
      <c r="I28" s="4">
        <f t="shared" si="1"/>
        <v>0</v>
      </c>
      <c r="J28" s="4" t="s">
        <v>11</v>
      </c>
      <c r="K28" s="4">
        <f t="shared" si="2"/>
        <v>0</v>
      </c>
      <c r="L28" s="4" t="s">
        <v>11</v>
      </c>
      <c r="M28" s="4">
        <f t="shared" si="3"/>
        <v>0</v>
      </c>
      <c r="N28" s="4" t="s">
        <v>11</v>
      </c>
      <c r="O28" s="4">
        <f t="shared" si="4"/>
        <v>0</v>
      </c>
      <c r="P28" s="4" t="s">
        <v>11</v>
      </c>
      <c r="Q28" s="4">
        <f t="shared" si="5"/>
        <v>0</v>
      </c>
      <c r="R28" s="5">
        <f t="shared" si="6"/>
        <v>134.37916432140426</v>
      </c>
      <c r="S28" s="21"/>
      <c r="T28" s="11"/>
      <c r="U28" s="11"/>
      <c r="V28" s="17"/>
    </row>
    <row r="29" spans="1:22" ht="18.75" customHeight="1" x14ac:dyDescent="0.3">
      <c r="A29" s="17"/>
      <c r="B29" s="8">
        <f t="shared" si="8"/>
        <v>2048</v>
      </c>
      <c r="C29" s="3">
        <v>25</v>
      </c>
      <c r="D29" s="4">
        <f t="shared" si="9"/>
        <v>210559.59577482496</v>
      </c>
      <c r="E29" s="4">
        <f t="shared" si="7"/>
        <v>44022.614231692045</v>
      </c>
      <c r="F29" s="4" t="s">
        <v>11</v>
      </c>
      <c r="G29" s="4">
        <f t="shared" si="0"/>
        <v>0</v>
      </c>
      <c r="H29" s="4" t="s">
        <v>11</v>
      </c>
      <c r="I29" s="4">
        <f t="shared" si="1"/>
        <v>0</v>
      </c>
      <c r="J29" s="4" t="s">
        <v>11</v>
      </c>
      <c r="K29" s="4">
        <f t="shared" si="2"/>
        <v>0</v>
      </c>
      <c r="L29" s="4" t="s">
        <v>11</v>
      </c>
      <c r="M29" s="4">
        <f t="shared" si="3"/>
        <v>0</v>
      </c>
      <c r="N29" s="4" t="s">
        <v>11</v>
      </c>
      <c r="O29" s="4">
        <f t="shared" si="4"/>
        <v>0</v>
      </c>
      <c r="P29" s="4" t="s">
        <v>11</v>
      </c>
      <c r="Q29" s="4">
        <f t="shared" si="5"/>
        <v>0</v>
      </c>
      <c r="R29" s="5">
        <f t="shared" si="6"/>
        <v>141.0981225374745</v>
      </c>
      <c r="S29" s="21"/>
      <c r="T29" s="11"/>
      <c r="U29" s="11"/>
      <c r="V29" s="17"/>
    </row>
    <row r="30" spans="1:22" ht="18.75" customHeight="1" x14ac:dyDescent="0.3">
      <c r="A30" s="17"/>
      <c r="B30" s="8">
        <f t="shared" si="8"/>
        <v>2049</v>
      </c>
      <c r="C30" s="3">
        <v>26</v>
      </c>
      <c r="D30" s="4">
        <f t="shared" si="9"/>
        <v>256783.34071810162</v>
      </c>
      <c r="E30" s="4">
        <f t="shared" si="7"/>
        <v>46223.744943276652</v>
      </c>
      <c r="F30" s="4" t="s">
        <v>11</v>
      </c>
      <c r="G30" s="4">
        <f t="shared" si="0"/>
        <v>0</v>
      </c>
      <c r="H30" s="4" t="s">
        <v>11</v>
      </c>
      <c r="I30" s="4">
        <f t="shared" si="1"/>
        <v>0</v>
      </c>
      <c r="J30" s="4" t="s">
        <v>11</v>
      </c>
      <c r="K30" s="4">
        <f t="shared" si="2"/>
        <v>0</v>
      </c>
      <c r="L30" s="4" t="s">
        <v>11</v>
      </c>
      <c r="M30" s="4">
        <f t="shared" si="3"/>
        <v>0</v>
      </c>
      <c r="N30" s="4" t="s">
        <v>11</v>
      </c>
      <c r="O30" s="4">
        <f t="shared" si="4"/>
        <v>0</v>
      </c>
      <c r="P30" s="4" t="s">
        <v>11</v>
      </c>
      <c r="Q30" s="4">
        <f t="shared" si="5"/>
        <v>0</v>
      </c>
      <c r="R30" s="5">
        <f t="shared" si="6"/>
        <v>148.15302866434823</v>
      </c>
      <c r="S30" s="21"/>
      <c r="T30" s="11"/>
      <c r="U30" s="11"/>
      <c r="V30" s="17"/>
    </row>
    <row r="31" spans="1:22" ht="18.75" customHeight="1" x14ac:dyDescent="0.3">
      <c r="A31" s="17"/>
      <c r="B31" s="8">
        <f t="shared" si="8"/>
        <v>2050</v>
      </c>
      <c r="C31" s="3">
        <v>27</v>
      </c>
      <c r="D31" s="4">
        <f t="shared" si="9"/>
        <v>29042.505055265698</v>
      </c>
      <c r="E31" s="4">
        <f t="shared" si="7"/>
        <v>48534.932190440486</v>
      </c>
      <c r="F31" s="4" t="s">
        <v>11</v>
      </c>
      <c r="G31" s="4">
        <f t="shared" si="0"/>
        <v>0</v>
      </c>
      <c r="H31" s="4" t="s">
        <v>10</v>
      </c>
      <c r="I31" s="4">
        <f t="shared" si="1"/>
        <v>238941.2046298607</v>
      </c>
      <c r="J31" s="4" t="s">
        <v>11</v>
      </c>
      <c r="K31" s="4">
        <f t="shared" si="2"/>
        <v>0</v>
      </c>
      <c r="L31" s="4" t="s">
        <v>11</v>
      </c>
      <c r="M31" s="4">
        <f t="shared" si="3"/>
        <v>0</v>
      </c>
      <c r="N31" s="4" t="s">
        <v>11</v>
      </c>
      <c r="O31" s="4">
        <f t="shared" si="4"/>
        <v>0</v>
      </c>
      <c r="P31" s="4" t="s">
        <v>10</v>
      </c>
      <c r="Q31" s="4">
        <f t="shared" si="5"/>
        <v>37334.563223415731</v>
      </c>
      <c r="R31" s="5">
        <f t="shared" si="6"/>
        <v>155.56068009756567</v>
      </c>
      <c r="S31" s="21"/>
      <c r="T31" s="11"/>
      <c r="U31" s="11"/>
      <c r="V31" s="17"/>
    </row>
    <row r="32" spans="1:22" ht="18.75" customHeight="1" x14ac:dyDescent="0.3">
      <c r="A32" s="17"/>
      <c r="B32" s="8">
        <f t="shared" si="8"/>
        <v>2051</v>
      </c>
      <c r="C32" s="3">
        <v>28</v>
      </c>
      <c r="D32" s="4">
        <f t="shared" si="9"/>
        <v>32962.6341937244</v>
      </c>
      <c r="E32" s="4">
        <f t="shared" si="7"/>
        <v>50961.678799962516</v>
      </c>
      <c r="F32" s="4" t="s">
        <v>11</v>
      </c>
      <c r="G32" s="4">
        <f t="shared" si="0"/>
        <v>0</v>
      </c>
      <c r="H32" s="4" t="s">
        <v>11</v>
      </c>
      <c r="I32" s="4">
        <f t="shared" si="1"/>
        <v>0</v>
      </c>
      <c r="J32" s="4" t="s">
        <v>10</v>
      </c>
      <c r="K32" s="4">
        <f t="shared" si="2"/>
        <v>47041.549661503814</v>
      </c>
      <c r="L32" s="4" t="s">
        <v>11</v>
      </c>
      <c r="M32" s="4">
        <f t="shared" si="3"/>
        <v>0</v>
      </c>
      <c r="N32" s="4" t="s">
        <v>11</v>
      </c>
      <c r="O32" s="4">
        <f t="shared" si="4"/>
        <v>0</v>
      </c>
      <c r="P32" s="4" t="s">
        <v>11</v>
      </c>
      <c r="Q32" s="4">
        <f t="shared" si="5"/>
        <v>0</v>
      </c>
      <c r="R32" s="5">
        <f t="shared" si="6"/>
        <v>163.33871410244396</v>
      </c>
      <c r="S32" s="21"/>
      <c r="T32" s="11"/>
      <c r="U32" s="11"/>
      <c r="V32" s="17"/>
    </row>
    <row r="33" spans="1:22" ht="18.75" customHeight="1" x14ac:dyDescent="0.3">
      <c r="A33" s="17"/>
      <c r="B33" s="8">
        <f t="shared" si="8"/>
        <v>2052</v>
      </c>
      <c r="C33" s="3">
        <v>29</v>
      </c>
      <c r="D33" s="4">
        <f t="shared" si="9"/>
        <v>86472.396933685042</v>
      </c>
      <c r="E33" s="4">
        <f t="shared" si="7"/>
        <v>53509.762739960643</v>
      </c>
      <c r="F33" s="4" t="s">
        <v>11</v>
      </c>
      <c r="G33" s="4">
        <f t="shared" si="0"/>
        <v>0</v>
      </c>
      <c r="H33" s="4" t="s">
        <v>11</v>
      </c>
      <c r="I33" s="4">
        <f t="shared" si="1"/>
        <v>0</v>
      </c>
      <c r="J33" s="4" t="s">
        <v>11</v>
      </c>
      <c r="K33" s="4">
        <f t="shared" si="2"/>
        <v>0</v>
      </c>
      <c r="L33" s="4" t="s">
        <v>11</v>
      </c>
      <c r="M33" s="4">
        <f t="shared" si="3"/>
        <v>0</v>
      </c>
      <c r="N33" s="4" t="s">
        <v>11</v>
      </c>
      <c r="O33" s="4">
        <f t="shared" si="4"/>
        <v>0</v>
      </c>
      <c r="P33" s="4" t="s">
        <v>11</v>
      </c>
      <c r="Q33" s="4">
        <f t="shared" si="5"/>
        <v>0</v>
      </c>
      <c r="R33" s="5">
        <f t="shared" si="6"/>
        <v>171.50564980756619</v>
      </c>
      <c r="S33" s="21"/>
      <c r="T33" s="11"/>
      <c r="U33" s="11"/>
      <c r="V33" s="17"/>
    </row>
    <row r="34" spans="1:22" ht="18.75" customHeight="1" x14ac:dyDescent="0.3">
      <c r="A34" s="17"/>
      <c r="B34" s="8">
        <f t="shared" si="8"/>
        <v>2053</v>
      </c>
      <c r="C34" s="3">
        <v>30</v>
      </c>
      <c r="D34" s="4">
        <f t="shared" si="9"/>
        <v>142657.64781064371</v>
      </c>
      <c r="E34" s="4">
        <f t="shared" si="7"/>
        <v>56185.250876958678</v>
      </c>
      <c r="F34" s="4" t="s">
        <v>11</v>
      </c>
      <c r="G34" s="4">
        <f t="shared" si="0"/>
        <v>0</v>
      </c>
      <c r="H34" s="4" t="s">
        <v>11</v>
      </c>
      <c r="I34" s="4">
        <f t="shared" si="1"/>
        <v>0</v>
      </c>
      <c r="J34" s="4" t="s">
        <v>11</v>
      </c>
      <c r="K34" s="4">
        <f t="shared" si="2"/>
        <v>0</v>
      </c>
      <c r="L34" s="4" t="s">
        <v>11</v>
      </c>
      <c r="M34" s="4">
        <f t="shared" si="3"/>
        <v>0</v>
      </c>
      <c r="N34" s="4" t="s">
        <v>11</v>
      </c>
      <c r="O34" s="4">
        <f t="shared" si="4"/>
        <v>0</v>
      </c>
      <c r="P34" s="4" t="s">
        <v>11</v>
      </c>
      <c r="Q34" s="4">
        <f t="shared" si="5"/>
        <v>0</v>
      </c>
      <c r="R34" s="5">
        <f t="shared" si="6"/>
        <v>180.08093229794449</v>
      </c>
      <c r="S34" s="21"/>
      <c r="T34" s="11"/>
      <c r="U34" s="11"/>
      <c r="V34" s="17"/>
    </row>
    <row r="35" spans="1:22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</row>
    <row r="39" spans="1:22" x14ac:dyDescent="0.25">
      <c r="U39"/>
    </row>
  </sheetData>
  <mergeCells count="14">
    <mergeCell ref="A2:A35"/>
    <mergeCell ref="A1:V1"/>
    <mergeCell ref="B35:U35"/>
    <mergeCell ref="V2:V35"/>
    <mergeCell ref="T18:U18"/>
    <mergeCell ref="F3:G3"/>
    <mergeCell ref="H3:I3"/>
    <mergeCell ref="J3:K3"/>
    <mergeCell ref="L3:M3"/>
    <mergeCell ref="N3:O3"/>
    <mergeCell ref="P3:Q3"/>
    <mergeCell ref="B2:U2"/>
    <mergeCell ref="S3:S34"/>
    <mergeCell ref="T19:U27"/>
  </mergeCells>
  <printOptions horizontalCentered="1" verticalCentered="1"/>
  <pageMargins left="0.25" right="0.25" top="0.75" bottom="0.75" header="0.3" footer="0.3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What-If Analysis</vt:lpstr>
      <vt:lpstr>'What-If Analysis'!Print_Area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Kelly</dc:creator>
  <cp:keywords/>
  <dc:description/>
  <cp:lastModifiedBy>Kelly Janssen</cp:lastModifiedBy>
  <cp:revision/>
  <cp:lastPrinted>2023-10-24T14:10:59Z</cp:lastPrinted>
  <dcterms:created xsi:type="dcterms:W3CDTF">2022-12-20T19:22:53Z</dcterms:created>
  <dcterms:modified xsi:type="dcterms:W3CDTF">2023-10-29T18:46:21Z</dcterms:modified>
  <cp:category/>
  <cp:contentStatus/>
</cp:coreProperties>
</file>